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Work\MoS2-MCl3-rev\文章-R2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29" i="1" l="1"/>
  <c r="G30" i="1" l="1"/>
  <c r="G25" i="1"/>
  <c r="G26" i="1" l="1"/>
  <c r="G17" i="1"/>
  <c r="G24" i="1"/>
  <c r="G32" i="1"/>
  <c r="G31" i="1"/>
  <c r="G28" i="1"/>
  <c r="G27" i="1"/>
  <c r="G22" i="1"/>
  <c r="G21" i="1"/>
  <c r="G20" i="1"/>
  <c r="G19" i="1"/>
  <c r="G12" i="1" l="1"/>
  <c r="G11" i="1"/>
  <c r="G10" i="1"/>
  <c r="G9" i="1"/>
  <c r="G7" i="1"/>
  <c r="G18" i="1" l="1"/>
  <c r="G16" i="1" l="1"/>
  <c r="G6" i="1" l="1"/>
  <c r="G5" i="1"/>
  <c r="I22" i="1" l="1"/>
  <c r="I21" i="1"/>
  <c r="I17" i="1"/>
  <c r="I26" i="1"/>
  <c r="I25" i="1"/>
  <c r="I9" i="1"/>
  <c r="I12" i="1"/>
  <c r="I28" i="1"/>
  <c r="I20" i="1"/>
  <c r="I18" i="1"/>
  <c r="I27" i="1"/>
  <c r="I32" i="1"/>
  <c r="I29" i="1"/>
  <c r="I11" i="1"/>
  <c r="I10" i="1"/>
  <c r="I19" i="1"/>
  <c r="I8" i="1"/>
  <c r="I31" i="1"/>
  <c r="I30" i="1"/>
</calcChain>
</file>

<file path=xl/sharedStrings.xml><?xml version="1.0" encoding="utf-8"?>
<sst xmlns="http://schemas.openxmlformats.org/spreadsheetml/2006/main" count="37" uniqueCount="37">
  <si>
    <t>ZPE</t>
  </si>
  <si>
    <t>total</t>
    <phoneticPr fontId="1" type="noConversion"/>
  </si>
  <si>
    <r>
      <rPr>
        <sz val="11"/>
        <color theme="1"/>
        <rFont val="宋体"/>
        <family val="3"/>
        <charset val="134"/>
      </rPr>
      <t>∫</t>
    </r>
    <r>
      <rPr>
        <sz val="11"/>
        <color theme="1"/>
        <rFont val="Times New Roman"/>
        <family val="1"/>
      </rPr>
      <t>CpdT - TS</t>
    </r>
    <phoneticPr fontId="1" type="noConversion"/>
  </si>
  <si>
    <t>note</t>
    <phoneticPr fontId="1" type="noConversion"/>
  </si>
  <si>
    <t>liquid 3534 Pa</t>
  </si>
  <si>
    <t>a=0.01   14 Pa</t>
  </si>
  <si>
    <t>a=0.01   19 Pa</t>
    <phoneticPr fontId="1" type="noConversion"/>
  </si>
  <si>
    <t>a=0.01   6080 Pa</t>
    <phoneticPr fontId="1" type="noConversion"/>
  </si>
  <si>
    <t>G</t>
    <phoneticPr fontId="1" type="noConversion"/>
  </si>
  <si>
    <t>IrF3</t>
    <phoneticPr fontId="1" type="noConversion"/>
  </si>
  <si>
    <t>IrF3-HCOO</t>
    <phoneticPr fontId="1" type="noConversion"/>
  </si>
  <si>
    <t>IrF3-COOH</t>
  </si>
  <si>
    <t>IrF3-CO</t>
  </si>
  <si>
    <t>IrF3-CHO</t>
  </si>
  <si>
    <t>IrF3-H2COH</t>
  </si>
  <si>
    <t>IrF3-CH3O</t>
  </si>
  <si>
    <t>IrCl3</t>
  </si>
  <si>
    <t>IrCl3-HCOO</t>
  </si>
  <si>
    <t>IrCl3-COOH</t>
  </si>
  <si>
    <t>IrCl3-CO</t>
  </si>
  <si>
    <t>IrCl3-CHO</t>
  </si>
  <si>
    <t>IrCl3-HCOH</t>
  </si>
  <si>
    <t>IrCl3-H2COH</t>
  </si>
  <si>
    <t>IrCl3-CH2</t>
  </si>
  <si>
    <t>IrCl3-CH3</t>
  </si>
  <si>
    <t>CO2(g)</t>
    <phoneticPr fontId="1" type="noConversion"/>
  </si>
  <si>
    <t>H2(g)</t>
    <phoneticPr fontId="1" type="noConversion"/>
  </si>
  <si>
    <t>H2O(l)</t>
    <phoneticPr fontId="1" type="noConversion"/>
  </si>
  <si>
    <t>CO(g)</t>
    <phoneticPr fontId="1" type="noConversion"/>
  </si>
  <si>
    <t>HCOOH(aq)</t>
    <phoneticPr fontId="1" type="noConversion"/>
  </si>
  <si>
    <t>HCHO(aq)</t>
    <phoneticPr fontId="1" type="noConversion"/>
  </si>
  <si>
    <t>CH3OH(aq)</t>
    <phoneticPr fontId="1" type="noConversion"/>
  </si>
  <si>
    <t>CH4(g)</t>
    <phoneticPr fontId="1" type="noConversion"/>
  </si>
  <si>
    <t>solvation</t>
    <phoneticPr fontId="1" type="noConversion"/>
  </si>
  <si>
    <t>P-correction</t>
    <phoneticPr fontId="1" type="noConversion"/>
  </si>
  <si>
    <t>G(n, U) at U = 0</t>
    <phoneticPr fontId="1" type="noConversion"/>
  </si>
  <si>
    <t>Supplementary Information IV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</si>
</sst>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color rgb="FF333333"/>
      <name val="Arial"/>
      <family val="2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FFC000"/>
      <name val="Times New Roman"/>
      <family val="1"/>
    </font>
    <font>
      <b/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Normal="100" workbookViewId="0">
      <selection activeCell="M14" sqref="M14"/>
    </sheetView>
  </sheetViews>
  <sheetFormatPr defaultRowHeight="15" x14ac:dyDescent="0.2"/>
  <cols>
    <col min="1" max="1" width="12.375" style="1" customWidth="1"/>
    <col min="2" max="2" width="14.75" style="1" customWidth="1"/>
    <col min="3" max="3" width="9.25" style="1" customWidth="1"/>
    <col min="4" max="4" width="9" style="1"/>
    <col min="5" max="5" width="11.75" style="1" customWidth="1"/>
    <col min="6" max="6" width="10.375" style="1" customWidth="1"/>
    <col min="7" max="7" width="10.125" style="1" customWidth="1"/>
    <col min="8" max="9" width="9" style="1"/>
    <col min="10" max="10" width="14.25" style="1" customWidth="1"/>
    <col min="11" max="11" width="10.625" style="1" customWidth="1"/>
    <col min="12" max="13" width="9" style="1"/>
    <col min="14" max="14" width="10.625" style="1" customWidth="1"/>
    <col min="15" max="18" width="9" style="1"/>
    <col min="19" max="19" width="9.375" style="1" customWidth="1"/>
    <col min="20" max="16384" width="9" style="1"/>
  </cols>
  <sheetData>
    <row r="1" spans="1:22" ht="30" x14ac:dyDescent="0.2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4" spans="1:22" x14ac:dyDescent="0.2">
      <c r="A4" s="10"/>
      <c r="B4" s="11" t="s">
        <v>35</v>
      </c>
      <c r="C4" s="11" t="s">
        <v>33</v>
      </c>
      <c r="D4" s="11" t="s">
        <v>0</v>
      </c>
      <c r="E4" s="11" t="s">
        <v>2</v>
      </c>
      <c r="F4" s="11" t="s">
        <v>34</v>
      </c>
      <c r="G4" s="11" t="s">
        <v>1</v>
      </c>
      <c r="H4" s="10"/>
      <c r="I4" s="10" t="s">
        <v>8</v>
      </c>
      <c r="J4" s="10" t="s">
        <v>3</v>
      </c>
      <c r="K4" s="12"/>
      <c r="L4" s="4"/>
    </row>
    <row r="5" spans="1:22" x14ac:dyDescent="0.2">
      <c r="A5" s="10" t="s">
        <v>25</v>
      </c>
      <c r="B5" s="13">
        <v>-25.626999999999999</v>
      </c>
      <c r="C5" s="13"/>
      <c r="D5" s="13">
        <v>0.25818200000000002</v>
      </c>
      <c r="E5" s="13">
        <v>-0.55826900000000002</v>
      </c>
      <c r="F5" s="13"/>
      <c r="G5" s="13">
        <f t="shared" ref="G5:G12" si="0">SUM(B5:F5)</f>
        <v>-25.927086999999997</v>
      </c>
      <c r="H5" s="10"/>
      <c r="I5" s="13">
        <v>0</v>
      </c>
      <c r="J5" s="10"/>
      <c r="K5" s="13"/>
      <c r="L5" s="3"/>
      <c r="M5" s="3"/>
      <c r="O5" s="7"/>
      <c r="P5" s="15"/>
      <c r="Q5" s="15"/>
      <c r="R5" s="15"/>
    </row>
    <row r="6" spans="1:22" x14ac:dyDescent="0.2">
      <c r="A6" s="10" t="s">
        <v>26</v>
      </c>
      <c r="B6" s="13">
        <v>-6.8949999999999996</v>
      </c>
      <c r="C6" s="13"/>
      <c r="D6" s="13">
        <v>0.26561000000000001</v>
      </c>
      <c r="E6" s="13">
        <v>-0.31309399999999998</v>
      </c>
      <c r="F6" s="13"/>
      <c r="G6" s="13">
        <f t="shared" si="0"/>
        <v>-6.9424840000000003</v>
      </c>
      <c r="H6" s="10"/>
      <c r="I6" s="10"/>
      <c r="J6" s="10"/>
      <c r="K6" s="13"/>
      <c r="L6" s="3"/>
      <c r="M6" s="3"/>
    </row>
    <row r="7" spans="1:22" x14ac:dyDescent="0.2">
      <c r="A7" s="10" t="s">
        <v>27</v>
      </c>
      <c r="B7" s="13">
        <v>-15.34222591</v>
      </c>
      <c r="C7" s="13"/>
      <c r="D7" s="13">
        <v>0.54539800000000005</v>
      </c>
      <c r="E7" s="13">
        <v>-0.48120600000000002</v>
      </c>
      <c r="F7" s="13">
        <v>-8.6752999999999997E-2</v>
      </c>
      <c r="G7" s="13">
        <f t="shared" si="0"/>
        <v>-15.364786909999999</v>
      </c>
      <c r="H7" s="10"/>
      <c r="I7" s="10"/>
      <c r="J7" s="10" t="s">
        <v>4</v>
      </c>
      <c r="K7" s="13"/>
      <c r="L7" s="3"/>
      <c r="M7" s="3"/>
      <c r="P7" s="9"/>
      <c r="Q7" s="15"/>
      <c r="R7" s="15"/>
      <c r="S7" s="15"/>
    </row>
    <row r="8" spans="1:22" x14ac:dyDescent="0.2">
      <c r="A8" s="10" t="s">
        <v>28</v>
      </c>
      <c r="B8" s="13">
        <v>-16.507823859999998</v>
      </c>
      <c r="C8" s="13"/>
      <c r="D8" s="13">
        <v>0.122587</v>
      </c>
      <c r="E8" s="13">
        <v>-0.52177899999999999</v>
      </c>
      <c r="F8" s="13"/>
      <c r="G8" s="13">
        <f t="shared" si="0"/>
        <v>-16.907015859999998</v>
      </c>
      <c r="H8" s="10"/>
      <c r="I8" s="13">
        <f>G8+G7-G5-G6</f>
        <v>0.59776823000000334</v>
      </c>
      <c r="J8" s="10"/>
      <c r="K8" s="13"/>
      <c r="L8" s="3"/>
      <c r="M8" s="5"/>
    </row>
    <row r="9" spans="1:22" x14ac:dyDescent="0.2">
      <c r="A9" s="10" t="s">
        <v>29</v>
      </c>
      <c r="B9" s="13">
        <v>-32.678991629999999</v>
      </c>
      <c r="C9" s="13"/>
      <c r="D9" s="13">
        <v>0.87593500000000002</v>
      </c>
      <c r="E9" s="13">
        <v>-0.65761800000000004</v>
      </c>
      <c r="F9" s="13">
        <v>-0.22184400000000001</v>
      </c>
      <c r="G9" s="13">
        <f t="shared" si="0"/>
        <v>-32.682518629999997</v>
      </c>
      <c r="H9" s="10"/>
      <c r="I9" s="13">
        <f>G9-G5-G6</f>
        <v>0.18705236999999997</v>
      </c>
      <c r="J9" s="10" t="s">
        <v>6</v>
      </c>
      <c r="K9" s="13"/>
      <c r="L9" s="3"/>
      <c r="M9" s="3"/>
      <c r="P9" s="6"/>
      <c r="Q9" s="15"/>
      <c r="R9" s="15"/>
      <c r="S9" s="15"/>
      <c r="T9" s="15"/>
    </row>
    <row r="10" spans="1:22" x14ac:dyDescent="0.2">
      <c r="A10" s="10" t="s">
        <v>30</v>
      </c>
      <c r="B10" s="13">
        <v>-23.892508790000001</v>
      </c>
      <c r="C10" s="13"/>
      <c r="D10" s="13">
        <v>0.70412200000000003</v>
      </c>
      <c r="E10" s="13">
        <v>-0.59070500000000004</v>
      </c>
      <c r="F10" s="13">
        <v>-0.229739</v>
      </c>
      <c r="G10" s="13">
        <f t="shared" si="0"/>
        <v>-24.008830789999998</v>
      </c>
      <c r="H10" s="10"/>
      <c r="I10" s="13">
        <f>G10+G7-G5-2*G6</f>
        <v>0.43843730000000036</v>
      </c>
      <c r="J10" s="10" t="s">
        <v>5</v>
      </c>
      <c r="K10" s="13"/>
      <c r="L10" s="3"/>
      <c r="M10" s="3"/>
    </row>
    <row r="11" spans="1:22" x14ac:dyDescent="0.2">
      <c r="A11" s="10" t="s">
        <v>31</v>
      </c>
      <c r="B11" s="13">
        <v>-32.157226440000002</v>
      </c>
      <c r="C11" s="13"/>
      <c r="D11" s="13">
        <v>1.3480529999999999</v>
      </c>
      <c r="E11" s="13">
        <v>-0.61941299999999999</v>
      </c>
      <c r="F11" s="13">
        <v>-7.2727E-2</v>
      </c>
      <c r="G11" s="13">
        <f t="shared" si="0"/>
        <v>-31.501313440000004</v>
      </c>
      <c r="H11" s="10"/>
      <c r="I11" s="13">
        <f>G11+G7-G5-3*G6</f>
        <v>-0.11156135000000589</v>
      </c>
      <c r="J11" s="10" t="s">
        <v>7</v>
      </c>
      <c r="K11" s="13"/>
      <c r="L11" s="3"/>
      <c r="M11" s="3"/>
    </row>
    <row r="12" spans="1:22" x14ac:dyDescent="0.2">
      <c r="A12" s="10" t="s">
        <v>32</v>
      </c>
      <c r="B12" s="13">
        <v>-24.957348880000001</v>
      </c>
      <c r="C12" s="13"/>
      <c r="D12" s="13">
        <v>1.2002679999999999</v>
      </c>
      <c r="E12" s="13">
        <v>-0.53552</v>
      </c>
      <c r="F12" s="13"/>
      <c r="G12" s="13">
        <f t="shared" si="0"/>
        <v>-24.292600880000002</v>
      </c>
      <c r="H12" s="10"/>
      <c r="I12" s="13">
        <f>G12+2*G7-G5-4*G6</f>
        <v>-1.3251517000000028</v>
      </c>
      <c r="J12" s="10"/>
      <c r="K12" s="13"/>
      <c r="L12" s="3"/>
      <c r="M12" s="8"/>
      <c r="O12" s="3"/>
      <c r="P12" s="3"/>
      <c r="Q12" s="3"/>
    </row>
    <row r="13" spans="1:22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O13" s="3"/>
      <c r="P13" s="3"/>
      <c r="Q13" s="3"/>
    </row>
    <row r="14" spans="1:22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2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4"/>
      <c r="L15" s="3"/>
      <c r="U15" s="2"/>
      <c r="V15" s="2"/>
    </row>
    <row r="16" spans="1:22" x14ac:dyDescent="0.2">
      <c r="A16" s="10" t="s">
        <v>9</v>
      </c>
      <c r="B16" s="13">
        <v>-785.95573712000009</v>
      </c>
      <c r="C16" s="13">
        <v>-0.15195933</v>
      </c>
      <c r="D16" s="13">
        <v>0.190548</v>
      </c>
      <c r="E16" s="13">
        <v>-0.21496299999999999</v>
      </c>
      <c r="F16" s="10"/>
      <c r="G16" s="13">
        <f t="shared" ref="G16:G22" si="1">SUM(B16:F16)</f>
        <v>-786.13211145000002</v>
      </c>
      <c r="H16" s="10"/>
      <c r="I16" s="13">
        <v>0</v>
      </c>
      <c r="J16" s="10"/>
      <c r="K16" s="14"/>
      <c r="L16" s="3"/>
      <c r="P16" s="3"/>
      <c r="S16" s="3"/>
      <c r="U16" s="3"/>
      <c r="V16" s="3"/>
    </row>
    <row r="17" spans="1:22" x14ac:dyDescent="0.2">
      <c r="A17" s="10" t="s">
        <v>10</v>
      </c>
      <c r="B17" s="13">
        <v>-815.19593096000006</v>
      </c>
      <c r="C17" s="13">
        <v>-0.45220607000000002</v>
      </c>
      <c r="D17" s="13">
        <v>0.83828599999999998</v>
      </c>
      <c r="E17" s="13">
        <v>-0.243948</v>
      </c>
      <c r="F17" s="10"/>
      <c r="G17" s="13">
        <f t="shared" si="1"/>
        <v>-815.05379903000005</v>
      </c>
      <c r="H17" s="10"/>
      <c r="I17" s="13">
        <f>G17-G16-G5-0.5*G6</f>
        <v>0.47664141999997156</v>
      </c>
      <c r="J17" s="10"/>
      <c r="K17" s="10"/>
      <c r="O17" s="3"/>
      <c r="P17" s="3"/>
      <c r="Q17" s="3"/>
      <c r="R17" s="3"/>
      <c r="S17" s="3"/>
      <c r="U17" s="3"/>
      <c r="V17" s="3"/>
    </row>
    <row r="18" spans="1:22" x14ac:dyDescent="0.2">
      <c r="A18" s="10" t="s">
        <v>11</v>
      </c>
      <c r="B18" s="13">
        <v>-815.28051310000001</v>
      </c>
      <c r="C18" s="13">
        <v>-0.54555695000000004</v>
      </c>
      <c r="D18" s="13">
        <v>0.82612099999999999</v>
      </c>
      <c r="E18" s="13">
        <v>-0.3276</v>
      </c>
      <c r="F18" s="10"/>
      <c r="G18" s="13">
        <f t="shared" si="1"/>
        <v>-815.32754905000002</v>
      </c>
      <c r="H18" s="10"/>
      <c r="I18" s="13">
        <f>G18-G16-G5-0.5*G6</f>
        <v>0.20289140000000572</v>
      </c>
      <c r="J18" s="10"/>
      <c r="K18" s="10"/>
      <c r="L18" s="3"/>
      <c r="O18" s="3"/>
      <c r="P18" s="3"/>
      <c r="Q18" s="3"/>
      <c r="R18" s="3"/>
      <c r="S18" s="3"/>
      <c r="U18" s="3"/>
      <c r="V18" s="3"/>
    </row>
    <row r="19" spans="1:22" x14ac:dyDescent="0.2">
      <c r="A19" s="10" t="s">
        <v>12</v>
      </c>
      <c r="B19" s="13">
        <v>-803.72675704000005</v>
      </c>
      <c r="C19" s="13">
        <v>-0.38612349000000001</v>
      </c>
      <c r="D19" s="13">
        <v>0.41268300000000002</v>
      </c>
      <c r="E19" s="13">
        <v>-0.29416900000000001</v>
      </c>
      <c r="F19" s="10"/>
      <c r="G19" s="13">
        <f t="shared" si="1"/>
        <v>-803.99436653000009</v>
      </c>
      <c r="H19" s="10"/>
      <c r="I19" s="13">
        <f>G19+G7-G16-G5-G6</f>
        <v>-0.35747099000009186</v>
      </c>
      <c r="J19" s="10"/>
      <c r="K19" s="10"/>
      <c r="S19" s="3"/>
      <c r="U19" s="3"/>
      <c r="V19" s="3"/>
    </row>
    <row r="20" spans="1:22" x14ac:dyDescent="0.2">
      <c r="A20" s="10" t="s">
        <v>13</v>
      </c>
      <c r="B20" s="13">
        <v>-807.22869449999996</v>
      </c>
      <c r="C20" s="13">
        <v>-0.32741343000000001</v>
      </c>
      <c r="D20" s="13">
        <v>0.67619099999999999</v>
      </c>
      <c r="E20" s="13">
        <v>-0.32529000000000002</v>
      </c>
      <c r="F20" s="10"/>
      <c r="G20" s="13">
        <f t="shared" si="1"/>
        <v>-807.20520692999992</v>
      </c>
      <c r="H20" s="10"/>
      <c r="I20" s="13">
        <f>G20+G7-G16-G5-1.5*G6</f>
        <v>-9.7069389999916211E-2</v>
      </c>
      <c r="J20" s="10"/>
      <c r="K20" s="10"/>
      <c r="S20" s="3"/>
      <c r="U20" s="3"/>
      <c r="V20" s="3"/>
    </row>
    <row r="21" spans="1:22" x14ac:dyDescent="0.2">
      <c r="A21" s="10" t="s">
        <v>14</v>
      </c>
      <c r="B21" s="13">
        <v>-814.88758639999992</v>
      </c>
      <c r="C21" s="13">
        <v>-0.39471454</v>
      </c>
      <c r="D21" s="13">
        <v>1.3267329999999999</v>
      </c>
      <c r="E21" s="13">
        <v>-0.25138199999999999</v>
      </c>
      <c r="F21" s="10"/>
      <c r="G21" s="13">
        <f t="shared" si="1"/>
        <v>-814.20694993999996</v>
      </c>
      <c r="H21" s="10"/>
      <c r="I21" s="13">
        <f>G21+G7-G16-G5-2.5*G6</f>
        <v>-0.15632839999995696</v>
      </c>
      <c r="J21" s="10"/>
      <c r="K21" s="10"/>
      <c r="S21" s="3"/>
      <c r="U21" s="3"/>
      <c r="V21" s="3"/>
    </row>
    <row r="22" spans="1:22" x14ac:dyDescent="0.2">
      <c r="A22" s="10" t="s">
        <v>15</v>
      </c>
      <c r="B22" s="13">
        <v>-813.97503315999995</v>
      </c>
      <c r="C22" s="13">
        <v>-0.51</v>
      </c>
      <c r="D22" s="13">
        <v>1.2920739999999999</v>
      </c>
      <c r="E22" s="13">
        <v>-0.34160699999999999</v>
      </c>
      <c r="F22" s="10"/>
      <c r="G22" s="13">
        <f t="shared" si="1"/>
        <v>-813.53456615999994</v>
      </c>
      <c r="H22" s="10"/>
      <c r="I22" s="13">
        <f>G22+G7-G16-G5-2.5*G6</f>
        <v>0.51605538000006135</v>
      </c>
      <c r="J22" s="10"/>
      <c r="K22" s="10"/>
      <c r="S22" s="3"/>
      <c r="U22" s="3"/>
      <c r="V22" s="3"/>
    </row>
    <row r="23" spans="1:22" x14ac:dyDescent="0.2">
      <c r="A23" s="10"/>
      <c r="B23" s="10"/>
      <c r="C23" s="13"/>
      <c r="D23" s="10"/>
      <c r="E23" s="10"/>
      <c r="F23" s="10"/>
      <c r="G23" s="10"/>
      <c r="H23" s="10"/>
      <c r="I23" s="10"/>
      <c r="J23" s="10"/>
      <c r="K23" s="14"/>
      <c r="L23" s="3"/>
    </row>
    <row r="24" spans="1:22" x14ac:dyDescent="0.2">
      <c r="A24" s="10" t="s">
        <v>16</v>
      </c>
      <c r="B24" s="13">
        <v>-790.67026037000005</v>
      </c>
      <c r="C24" s="13">
        <v>-4.1012529999999998E-2</v>
      </c>
      <c r="D24" s="13">
        <v>0.12167</v>
      </c>
      <c r="E24" s="13">
        <v>-0.27352199999999999</v>
      </c>
      <c r="F24" s="10"/>
      <c r="G24" s="13">
        <f t="shared" ref="G24:G32" si="2">SUM(B24:F24)</f>
        <v>-790.8631249</v>
      </c>
      <c r="H24" s="10"/>
      <c r="I24" s="13">
        <v>0</v>
      </c>
      <c r="J24" s="10"/>
      <c r="K24" s="14"/>
      <c r="L24" s="3"/>
      <c r="S24" s="3"/>
      <c r="U24" s="3"/>
      <c r="V24" s="3"/>
    </row>
    <row r="25" spans="1:22" x14ac:dyDescent="0.2">
      <c r="A25" s="10" t="s">
        <v>17</v>
      </c>
      <c r="B25" s="13">
        <v>-819.78173460000005</v>
      </c>
      <c r="C25" s="13">
        <v>-0.22949215000000001</v>
      </c>
      <c r="D25" s="13">
        <v>0.77364100000000002</v>
      </c>
      <c r="E25" s="13">
        <v>-0.29438999999999999</v>
      </c>
      <c r="F25" s="10"/>
      <c r="G25" s="13">
        <f t="shared" si="2"/>
        <v>-819.53197575000013</v>
      </c>
      <c r="H25" s="10"/>
      <c r="I25" s="13">
        <f>G25-G24-G5-0.5*G6</f>
        <v>0.7294781499998706</v>
      </c>
      <c r="J25" s="10"/>
      <c r="K25" s="10"/>
      <c r="S25" s="3"/>
      <c r="U25" s="3"/>
      <c r="V25" s="3"/>
    </row>
    <row r="26" spans="1:22" x14ac:dyDescent="0.2">
      <c r="A26" s="10" t="s">
        <v>18</v>
      </c>
      <c r="B26" s="13">
        <v>-820.05124245000002</v>
      </c>
      <c r="C26" s="13">
        <v>-0.35714726000000002</v>
      </c>
      <c r="D26" s="13">
        <v>0.76454200000000005</v>
      </c>
      <c r="E26" s="13">
        <v>-0.35630800000000001</v>
      </c>
      <c r="F26" s="10"/>
      <c r="G26" s="13">
        <f t="shared" si="2"/>
        <v>-820.00015571000006</v>
      </c>
      <c r="H26" s="10"/>
      <c r="I26" s="13">
        <f>G26-G24-G5-0.5*G6</f>
        <v>0.26129818999994114</v>
      </c>
      <c r="J26" s="10"/>
      <c r="K26" s="10"/>
      <c r="L26" s="3"/>
      <c r="S26" s="3"/>
      <c r="U26" s="3"/>
      <c r="V26" s="3"/>
    </row>
    <row r="27" spans="1:22" x14ac:dyDescent="0.2">
      <c r="A27" s="10" t="s">
        <v>19</v>
      </c>
      <c r="B27" s="13">
        <v>-808.51906976000009</v>
      </c>
      <c r="C27" s="13">
        <v>-0.17629485</v>
      </c>
      <c r="D27" s="13">
        <v>0.35253600000000002</v>
      </c>
      <c r="E27" s="13">
        <v>-0.33851399999999998</v>
      </c>
      <c r="F27" s="10"/>
      <c r="G27" s="13">
        <f t="shared" si="2"/>
        <v>-808.68134261000012</v>
      </c>
      <c r="H27" s="10"/>
      <c r="I27" s="13">
        <f>G27+G7-G24-G5-G6</f>
        <v>-0.31343362000013641</v>
      </c>
      <c r="J27" s="10"/>
      <c r="K27" s="10"/>
      <c r="S27" s="3"/>
      <c r="U27" s="3"/>
      <c r="V27" s="3"/>
    </row>
    <row r="28" spans="1:22" x14ac:dyDescent="0.2">
      <c r="A28" s="10" t="s">
        <v>20</v>
      </c>
      <c r="B28" s="13">
        <v>-811.83785489000002</v>
      </c>
      <c r="C28" s="13">
        <v>-0.17739389999999999</v>
      </c>
      <c r="D28" s="13">
        <v>0.613842</v>
      </c>
      <c r="E28" s="13">
        <v>-0.34821000000000002</v>
      </c>
      <c r="F28" s="10"/>
      <c r="G28" s="13">
        <f t="shared" si="2"/>
        <v>-811.74961679</v>
      </c>
      <c r="H28" s="10"/>
      <c r="I28" s="13">
        <f>G28+G7-G24-G5-1.5*G6</f>
        <v>8.9534199999974362E-2</v>
      </c>
      <c r="J28" s="14"/>
      <c r="K28" s="10"/>
      <c r="S28" s="3"/>
      <c r="U28" s="3"/>
      <c r="V28" s="3"/>
    </row>
    <row r="29" spans="1:22" x14ac:dyDescent="0.2">
      <c r="A29" s="10" t="s">
        <v>21</v>
      </c>
      <c r="B29" s="13">
        <v>-815.9039669</v>
      </c>
      <c r="C29" s="13">
        <v>-0.23971161999999999</v>
      </c>
      <c r="D29" s="13">
        <v>0.94458200000000003</v>
      </c>
      <c r="E29" s="13">
        <v>-0.32325999999999999</v>
      </c>
      <c r="F29" s="10"/>
      <c r="G29" s="13">
        <f t="shared" si="2"/>
        <v>-815.52235652000002</v>
      </c>
      <c r="H29" s="10"/>
      <c r="I29" s="13">
        <f>G29+G7-G24-G5-2*G6</f>
        <v>-0.21196353000003754</v>
      </c>
      <c r="J29" s="10"/>
      <c r="K29" s="10"/>
      <c r="S29" s="3"/>
      <c r="U29" s="3"/>
      <c r="V29" s="3"/>
    </row>
    <row r="30" spans="1:22" x14ac:dyDescent="0.2">
      <c r="A30" s="10" t="s">
        <v>22</v>
      </c>
      <c r="B30" s="13">
        <v>-819.50325117</v>
      </c>
      <c r="C30" s="13">
        <v>-0.23479875</v>
      </c>
      <c r="D30" s="13">
        <v>1.261668</v>
      </c>
      <c r="E30" s="13">
        <v>-0.34709499999999999</v>
      </c>
      <c r="F30" s="10"/>
      <c r="G30" s="13">
        <f t="shared" si="2"/>
        <v>-818.82347691999996</v>
      </c>
      <c r="H30" s="10"/>
      <c r="I30" s="13">
        <f>G30+G7-G24-G5-2.5*G6</f>
        <v>-4.1841929999982597E-2</v>
      </c>
      <c r="J30" s="10"/>
      <c r="K30" s="10"/>
      <c r="S30" s="3"/>
      <c r="U30" s="3"/>
      <c r="V30" s="3"/>
    </row>
    <row r="31" spans="1:22" x14ac:dyDescent="0.2">
      <c r="A31" s="10" t="s">
        <v>23</v>
      </c>
      <c r="B31" s="13">
        <v>-807.03745003000006</v>
      </c>
      <c r="C31" s="13">
        <v>-0.22982653</v>
      </c>
      <c r="D31" s="13">
        <v>0.80013000000000001</v>
      </c>
      <c r="E31" s="13">
        <v>-0.29331099999999999</v>
      </c>
      <c r="F31" s="10"/>
      <c r="G31" s="13">
        <f t="shared" si="2"/>
        <v>-806.76045756000008</v>
      </c>
      <c r="H31" s="10"/>
      <c r="I31" s="13">
        <f>G31+2*G7-G24-G5-3*G6</f>
        <v>0.12763251999988157</v>
      </c>
      <c r="J31" s="10"/>
      <c r="K31" s="10"/>
      <c r="S31" s="3"/>
      <c r="U31" s="3"/>
      <c r="V31" s="3"/>
    </row>
    <row r="32" spans="1:22" x14ac:dyDescent="0.2">
      <c r="A32" s="10" t="s">
        <v>24</v>
      </c>
      <c r="B32" s="13">
        <v>-811.79563843000005</v>
      </c>
      <c r="C32" s="13">
        <v>-1.341038E-2</v>
      </c>
      <c r="D32" s="13">
        <v>1.124911</v>
      </c>
      <c r="E32" s="13">
        <v>-0.29388900000000001</v>
      </c>
      <c r="F32" s="10"/>
      <c r="G32" s="13">
        <f t="shared" si="2"/>
        <v>-810.97802681000007</v>
      </c>
      <c r="H32" s="10"/>
      <c r="I32" s="13">
        <f>G32+2*G7-G24-G5-3.5*G6</f>
        <v>-0.6186947300001151</v>
      </c>
      <c r="J32" s="10"/>
      <c r="K32" s="10"/>
      <c r="S32" s="3"/>
      <c r="U32" s="3"/>
      <c r="V32" s="3"/>
    </row>
    <row r="33" spans="1:1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">
      <c r="A34" s="10"/>
      <c r="B34" s="13"/>
      <c r="C34" s="10"/>
      <c r="D34" s="10"/>
      <c r="E34" s="10"/>
      <c r="F34" s="10"/>
      <c r="G34" s="10"/>
      <c r="H34" s="10"/>
      <c r="I34" s="10"/>
      <c r="J34" s="10"/>
      <c r="K34" s="10"/>
    </row>
  </sheetData>
  <mergeCells count="4">
    <mergeCell ref="Q9:T9"/>
    <mergeCell ref="P5:R5"/>
    <mergeCell ref="Q7:S7"/>
    <mergeCell ref="A1:J1"/>
  </mergeCells>
  <phoneticPr fontId="1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Oranges</dc:creator>
  <cp:lastModifiedBy>SAMSUNG</cp:lastModifiedBy>
  <cp:lastPrinted>2022-01-10T06:19:18Z</cp:lastPrinted>
  <dcterms:created xsi:type="dcterms:W3CDTF">2021-12-03T07:03:18Z</dcterms:created>
  <dcterms:modified xsi:type="dcterms:W3CDTF">2022-01-10T06:19:22Z</dcterms:modified>
</cp:coreProperties>
</file>